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bernard\fileserver\docshare\lsimons\Documents\Transparency\"/>
    </mc:Choice>
  </mc:AlternateContent>
  <xr:revisionPtr revIDLastSave="0" documentId="13_ncr:1_{7B818053-FF59-467A-A65E-C4AC7C89FA14}" xr6:coauthVersionLast="36" xr6:coauthVersionMax="36" xr10:uidLastSave="{00000000-0000-0000-0000-000000000000}"/>
  <bookViews>
    <workbookView xWindow="0" yWindow="0" windowWidth="17970" windowHeight="6510" xr2:uid="{00000000-000D-0000-FFFF-FFFF00000000}"/>
  </bookViews>
  <sheets>
    <sheet name="NETPAY_BY_MONTH" sheetId="1" r:id="rId1"/>
  </sheets>
  <calcPr calcId="191029"/>
</workbook>
</file>

<file path=xl/calcChain.xml><?xml version="1.0" encoding="utf-8"?>
<calcChain xmlns="http://schemas.openxmlformats.org/spreadsheetml/2006/main">
  <c r="F11" i="1" l="1"/>
  <c r="D11" i="1"/>
  <c r="C11" i="1"/>
  <c r="H11" i="1" s="1"/>
  <c r="B11" i="1"/>
  <c r="F10" i="1"/>
  <c r="E10" i="1"/>
  <c r="D10" i="1"/>
  <c r="C10" i="1"/>
  <c r="B10" i="1"/>
  <c r="F9" i="1"/>
  <c r="D9" i="1"/>
  <c r="C9" i="1"/>
  <c r="H9" i="1" s="1"/>
  <c r="B9" i="1"/>
  <c r="H10" i="1" l="1"/>
  <c r="E7" i="1"/>
  <c r="F8" i="1" l="1"/>
  <c r="D8" i="1" l="1"/>
  <c r="C8" i="1"/>
  <c r="B8" i="1"/>
  <c r="F7" i="1" l="1"/>
  <c r="B7" i="1" l="1"/>
  <c r="D7" i="1"/>
  <c r="C7" i="1"/>
  <c r="F6" i="1" l="1"/>
  <c r="F5" i="1"/>
  <c r="D6" i="1"/>
  <c r="C6" i="1"/>
  <c r="B6" i="1"/>
  <c r="D5" i="1"/>
  <c r="C5" i="1"/>
  <c r="B5" i="1"/>
  <c r="G17" i="1" l="1"/>
  <c r="H16" i="1"/>
  <c r="H15" i="1"/>
  <c r="C17" i="1"/>
  <c r="F17" i="1"/>
  <c r="E17" i="1"/>
  <c r="H13" i="1"/>
  <c r="H12" i="1"/>
  <c r="D17" i="1"/>
  <c r="H8" i="1"/>
  <c r="H7" i="1"/>
  <c r="H6" i="1"/>
  <c r="H5" i="1"/>
  <c r="B17" i="1"/>
  <c r="H17" i="1" l="1"/>
  <c r="H14" i="1"/>
</calcChain>
</file>

<file path=xl/sharedStrings.xml><?xml version="1.0" encoding="utf-8"?>
<sst xmlns="http://schemas.openxmlformats.org/spreadsheetml/2006/main" count="22" uniqueCount="22">
  <si>
    <t>GROSS</t>
  </si>
  <si>
    <t>NET-PAY</t>
  </si>
  <si>
    <t>EFTPS</t>
  </si>
  <si>
    <t>TRS</t>
  </si>
  <si>
    <t>ORP</t>
  </si>
  <si>
    <t>ERS</t>
  </si>
  <si>
    <t>Total</t>
  </si>
  <si>
    <t>09 2022</t>
  </si>
  <si>
    <t>10 2022</t>
  </si>
  <si>
    <t>11 2022</t>
  </si>
  <si>
    <t>12 2022</t>
  </si>
  <si>
    <t>01 2023</t>
  </si>
  <si>
    <t>02 2023</t>
  </si>
  <si>
    <t>03 2023</t>
  </si>
  <si>
    <t>04 2023</t>
  </si>
  <si>
    <t>05 2023</t>
  </si>
  <si>
    <t>06 2023</t>
  </si>
  <si>
    <t>07 2023</t>
  </si>
  <si>
    <t>08 2023</t>
  </si>
  <si>
    <t>WEATHERFORD COLLEGE</t>
  </si>
  <si>
    <t>PAYROLL &amp; RELATED OBLIGATIONS 2022-23</t>
  </si>
  <si>
    <t>PAY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</si>
</sst>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43" fontId="0" fillId="0" borderId="0" xfId="0" applyNumberFormat="1"/>
    <xf numFmtId="0" fontId="0" fillId="0" borderId="11" xfId="0" applyBorder="1"/>
    <xf numFmtId="43" fontId="0" fillId="0" borderId="11" xfId="0" applyNumberFormat="1" applyBorder="1"/>
    <xf numFmtId="0" fontId="0" fillId="0" borderId="0" xfId="0" applyBorder="1"/>
    <xf numFmtId="43" fontId="0" fillId="0" borderId="0" xfId="0" applyNumberFormat="1" applyBorder="1"/>
    <xf numFmtId="17" fontId="0" fillId="0" borderId="0" xfId="0" applyNumberFormat="1"/>
    <xf numFmtId="0" fontId="0" fillId="0" borderId="0" xfId="0" applyFill="1" applyBorder="1"/>
    <xf numFmtId="0" fontId="16" fillId="0" borderId="0" xfId="0" applyFont="1"/>
    <xf numFmtId="43" fontId="16" fillId="0" borderId="0" xfId="0" applyNumberFormat="1" applyFont="1"/>
    <xf numFmtId="0" fontId="0" fillId="0" borderId="10" xfId="0" applyBorder="1" applyAlignment="1">
      <alignment horizontal="center"/>
    </xf>
    <xf numFmtId="43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workbookViewId="0">
      <selection activeCell="A23" sqref="A23"/>
    </sheetView>
  </sheetViews>
  <sheetFormatPr defaultRowHeight="15" x14ac:dyDescent="0.25"/>
  <cols>
    <col min="1" max="1" width="11.7109375" customWidth="1"/>
    <col min="2" max="2" width="14.28515625" style="1" bestFit="1" customWidth="1"/>
    <col min="3" max="3" width="16.85546875" style="1" bestFit="1" customWidth="1"/>
    <col min="4" max="4" width="13.28515625" style="1" bestFit="1" customWidth="1"/>
    <col min="5" max="7" width="13.28515625" bestFit="1" customWidth="1"/>
    <col min="8" max="8" width="14.28515625" bestFit="1" customWidth="1"/>
    <col min="9" max="9" width="13.85546875" bestFit="1" customWidth="1"/>
    <col min="10" max="10" width="15.7109375" bestFit="1" customWidth="1"/>
    <col min="11" max="11" width="11.85546875" bestFit="1" customWidth="1"/>
  </cols>
  <sheetData>
    <row r="1" spans="1:8" s="8" customFormat="1" x14ac:dyDescent="0.25">
      <c r="A1" s="8" t="s">
        <v>19</v>
      </c>
      <c r="B1" s="9"/>
      <c r="C1" s="9"/>
      <c r="D1" s="9"/>
    </row>
    <row r="2" spans="1:8" s="8" customFormat="1" x14ac:dyDescent="0.25">
      <c r="A2" s="8" t="s">
        <v>20</v>
      </c>
      <c r="B2" s="9"/>
      <c r="C2" s="9"/>
      <c r="D2" s="9"/>
    </row>
    <row r="4" spans="1:8" x14ac:dyDescent="0.25">
      <c r="A4" s="10" t="s">
        <v>21</v>
      </c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</row>
    <row r="5" spans="1:8" x14ac:dyDescent="0.25">
      <c r="A5" t="s">
        <v>7</v>
      </c>
      <c r="B5" s="1">
        <f>773204.26+2128.33+948081.12</f>
        <v>1723413.71</v>
      </c>
      <c r="C5" s="1">
        <f>585560.7+1944.32+731495.17</f>
        <v>1319000.19</v>
      </c>
      <c r="D5" s="1">
        <f>92607.86+43.88+119236.45</f>
        <v>211888.19</v>
      </c>
      <c r="E5" s="1">
        <v>133808.57999999999</v>
      </c>
      <c r="F5" s="1">
        <f>44879+49641.96</f>
        <v>94520.959999999992</v>
      </c>
      <c r="G5" s="1">
        <v>244134.21</v>
      </c>
      <c r="H5" s="1">
        <f t="shared" ref="H5:H8" si="0">C5+D5+E5+F5+G5</f>
        <v>2003352.13</v>
      </c>
    </row>
    <row r="6" spans="1:8" x14ac:dyDescent="0.25">
      <c r="A6" s="4" t="s">
        <v>8</v>
      </c>
      <c r="B6" s="5">
        <f>949436.47+56333.34+952129.41</f>
        <v>1957899.22</v>
      </c>
      <c r="C6" s="5">
        <f>736172.1+33381.88+738634.89</f>
        <v>1508188.87</v>
      </c>
      <c r="D6" s="5">
        <f>119622.67+19261.62+121211.11</f>
        <v>260095.40000000002</v>
      </c>
      <c r="E6" s="5">
        <v>144463.95000000001</v>
      </c>
      <c r="F6" s="5">
        <f>48838.06+48580.72</f>
        <v>97418.78</v>
      </c>
      <c r="G6" s="5">
        <v>234084.39</v>
      </c>
      <c r="H6" s="5">
        <f t="shared" si="0"/>
        <v>2244251.39</v>
      </c>
    </row>
    <row r="7" spans="1:8" x14ac:dyDescent="0.25">
      <c r="A7" s="4" t="s">
        <v>9</v>
      </c>
      <c r="B7" s="5">
        <f>968774.51+962026.42</f>
        <v>1930800.9300000002</v>
      </c>
      <c r="C7" s="5">
        <f>745594.31+752157.69</f>
        <v>1497752</v>
      </c>
      <c r="D7" s="5">
        <f>122797.16+122637.47</f>
        <v>245434.63</v>
      </c>
      <c r="E7" s="5">
        <f>139586.02+547.16</f>
        <v>140133.18</v>
      </c>
      <c r="F7" s="5">
        <f>48832.93+49511.34</f>
        <v>98344.26999999999</v>
      </c>
      <c r="G7" s="5">
        <v>235885.68</v>
      </c>
      <c r="H7" s="5">
        <f t="shared" si="0"/>
        <v>2217549.7599999998</v>
      </c>
    </row>
    <row r="8" spans="1:8" x14ac:dyDescent="0.25">
      <c r="A8" s="6" t="s">
        <v>10</v>
      </c>
      <c r="B8" s="1">
        <f>934008.09+985729.94+416000+935436.27</f>
        <v>3271174.3</v>
      </c>
      <c r="C8" s="1">
        <f>721490.17+764104.73+311119.5+722436.06</f>
        <v>2519150.46</v>
      </c>
      <c r="D8" s="1">
        <f>117238.24+126516.92+118232+117980.41</f>
        <v>479967.57000000007</v>
      </c>
      <c r="E8" s="1">
        <v>208381</v>
      </c>
      <c r="F8" s="1">
        <f>50001.15+50418.78+49639.94</f>
        <v>150059.87</v>
      </c>
      <c r="G8" s="1">
        <v>255304.02</v>
      </c>
      <c r="H8" s="5">
        <f t="shared" si="0"/>
        <v>3612862.9200000004</v>
      </c>
    </row>
    <row r="9" spans="1:8" x14ac:dyDescent="0.25">
      <c r="A9" s="4" t="s">
        <v>11</v>
      </c>
      <c r="B9" s="5">
        <f>782665.78+776702.49</f>
        <v>1559368.27</v>
      </c>
      <c r="C9" s="5">
        <f>591913.68+592156.79</f>
        <v>1184070.4700000002</v>
      </c>
      <c r="D9" s="5">
        <f>86251.23+89036.65</f>
        <v>175287.88</v>
      </c>
      <c r="E9" s="5">
        <v>128818.46</v>
      </c>
      <c r="F9" s="5">
        <f>47681.78+46329.21</f>
        <v>94010.989999999991</v>
      </c>
      <c r="G9" s="5">
        <v>235348.22</v>
      </c>
      <c r="H9" s="5">
        <f t="shared" ref="H9:H11" si="1">C9+D9+E9+F9+G9</f>
        <v>1817536.02</v>
      </c>
    </row>
    <row r="10" spans="1:8" x14ac:dyDescent="0.25">
      <c r="A10" s="7" t="s">
        <v>12</v>
      </c>
      <c r="B10" s="5">
        <f>965493.16+927514.47</f>
        <v>1893007.63</v>
      </c>
      <c r="C10" s="5">
        <f>751761.56+720378.22</f>
        <v>1472139.78</v>
      </c>
      <c r="D10" s="5">
        <f>118268.45+110462.6</f>
        <v>228731.05</v>
      </c>
      <c r="E10" s="5">
        <f>139585.71+99</f>
        <v>139684.71</v>
      </c>
      <c r="F10" s="5">
        <f>49786.21+49248.17+50</f>
        <v>99084.38</v>
      </c>
      <c r="G10" s="5">
        <v>240284.04</v>
      </c>
      <c r="H10" s="5">
        <f>C10+D10+E10+F10+G10</f>
        <v>2179923.96</v>
      </c>
    </row>
    <row r="11" spans="1:8" x14ac:dyDescent="0.25">
      <c r="A11" s="7" t="s">
        <v>13</v>
      </c>
      <c r="B11" s="5">
        <f>937151.08+959228.66</f>
        <v>1896379.74</v>
      </c>
      <c r="C11" s="5">
        <f>747126.35+727327.73</f>
        <v>1474454.08</v>
      </c>
      <c r="D11" s="5">
        <f>116471.24+113780.34</f>
        <v>230251.58000000002</v>
      </c>
      <c r="E11" s="5">
        <v>138655.42000000001</v>
      </c>
      <c r="F11" s="5">
        <f>49941.96+50519.04</f>
        <v>100461</v>
      </c>
      <c r="G11" s="5">
        <v>247283</v>
      </c>
      <c r="H11" s="5">
        <f t="shared" ref="H11" si="2">C11+D11+E11+F11+G11</f>
        <v>2191105.08</v>
      </c>
    </row>
    <row r="12" spans="1:8" x14ac:dyDescent="0.25">
      <c r="A12" s="7" t="s">
        <v>14</v>
      </c>
      <c r="B12" s="5"/>
      <c r="C12" s="5"/>
      <c r="D12" s="5"/>
      <c r="E12" s="5"/>
      <c r="F12" s="5"/>
      <c r="G12" s="5"/>
      <c r="H12" s="5">
        <f t="shared" ref="H12:H17" si="3">C12+D12+E12+F12+G12</f>
        <v>0</v>
      </c>
    </row>
    <row r="13" spans="1:8" x14ac:dyDescent="0.25">
      <c r="A13" s="7" t="s">
        <v>15</v>
      </c>
      <c r="B13" s="5"/>
      <c r="C13" s="5"/>
      <c r="D13" s="5"/>
      <c r="E13" s="5"/>
      <c r="F13" s="5"/>
      <c r="G13" s="5"/>
      <c r="H13" s="5">
        <f t="shared" si="3"/>
        <v>0</v>
      </c>
    </row>
    <row r="14" spans="1:8" x14ac:dyDescent="0.25">
      <c r="A14" s="7" t="s">
        <v>16</v>
      </c>
      <c r="B14" s="5"/>
      <c r="C14" s="5"/>
      <c r="D14" s="5"/>
      <c r="E14" s="5"/>
      <c r="F14" s="5"/>
      <c r="G14" s="5"/>
      <c r="H14" s="5">
        <f t="shared" si="3"/>
        <v>0</v>
      </c>
    </row>
    <row r="15" spans="1:8" x14ac:dyDescent="0.25">
      <c r="A15" s="7" t="s">
        <v>17</v>
      </c>
      <c r="B15" s="5"/>
      <c r="C15" s="5"/>
      <c r="D15" s="5"/>
      <c r="E15" s="5"/>
      <c r="F15" s="5"/>
      <c r="G15" s="5"/>
      <c r="H15" s="5">
        <f t="shared" si="3"/>
        <v>0</v>
      </c>
    </row>
    <row r="16" spans="1:8" x14ac:dyDescent="0.25">
      <c r="A16" s="6" t="s">
        <v>18</v>
      </c>
      <c r="B16" s="5"/>
      <c r="C16" s="5"/>
      <c r="D16" s="5"/>
      <c r="E16" s="5"/>
      <c r="F16" s="5"/>
      <c r="G16" s="5"/>
      <c r="H16" s="5">
        <f t="shared" si="3"/>
        <v>0</v>
      </c>
    </row>
    <row r="17" spans="1:8" ht="15.75" thickBot="1" x14ac:dyDescent="0.3">
      <c r="A17" s="2"/>
      <c r="B17" s="3">
        <f>SUM(B5:B16)</f>
        <v>14232043.799999999</v>
      </c>
      <c r="C17" s="3">
        <f t="shared" ref="C17:G17" si="4">SUM(C5:C16)</f>
        <v>10974755.85</v>
      </c>
      <c r="D17" s="3">
        <f t="shared" si="4"/>
        <v>1831656.3</v>
      </c>
      <c r="E17" s="3">
        <f t="shared" si="4"/>
        <v>1033945.2999999999</v>
      </c>
      <c r="F17" s="3">
        <f t="shared" si="4"/>
        <v>733900.25</v>
      </c>
      <c r="G17" s="3">
        <f t="shared" si="4"/>
        <v>1692323.56</v>
      </c>
      <c r="H17" s="3">
        <f t="shared" si="3"/>
        <v>16266581.260000002</v>
      </c>
    </row>
    <row r="18" spans="1:8" ht="15.75" thickTop="1" x14ac:dyDescent="0.25"/>
  </sheetData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NETPAY_BY_MONTH</vt:lpstr>
    </vt:vector>
  </TitlesOfParts>
  <Company>Weatherford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Streif, Loretta</dc:creator>
  <cp:lastModifiedBy>Simons, Lisa</cp:lastModifiedBy>
  <cp:lastPrinted>2020-08-31T20:42:40Z</cp:lastPrinted>
  <dcterms:created xsi:type="dcterms:W3CDTF">2019-10-30T21:19:00Z</dcterms:created>
  <dcterms:modified xsi:type="dcterms:W3CDTF">2023-04-17T21:37:25Z</dcterms:modified>
</cp:coreProperties>
</file>