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8_{FFD7964F-118F-41E2-81F7-A38DBA74A4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ETPAY_BY_MONTH" sheetId="1" r:id="rId1"/>
  </sheets>
  <definedNames>
    <definedName name="_xlnm.Print_Area" localSheetId="0">NETPAY_BY_MONTH!#REF!</definedName>
  </definedNames>
  <calcPr calcId="191029"/>
</workbook>
</file>

<file path=xl/calcChain.xml><?xml version="1.0" encoding="utf-8"?>
<calcChain xmlns="http://schemas.openxmlformats.org/spreadsheetml/2006/main">
  <c r="F13" i="1" l="1"/>
  <c r="D13" i="1"/>
  <c r="C13" i="1"/>
  <c r="B13" i="1"/>
  <c r="F12" i="1"/>
  <c r="D12" i="1"/>
  <c r="C12" i="1"/>
  <c r="B12" i="1"/>
  <c r="F11" i="1" l="1"/>
  <c r="D11" i="1"/>
  <c r="C11" i="1"/>
  <c r="F10" i="1"/>
  <c r="D10" i="1"/>
  <c r="C10" i="1"/>
  <c r="F9" i="1"/>
  <c r="D9" i="1"/>
  <c r="C9" i="1"/>
  <c r="B9" i="1"/>
  <c r="F8" i="1"/>
  <c r="D8" i="1"/>
  <c r="C8" i="1"/>
  <c r="B8" i="1"/>
  <c r="F7" i="1"/>
  <c r="D7" i="1"/>
  <c r="C7" i="1"/>
  <c r="B7" i="1"/>
  <c r="H6" i="1" l="1"/>
  <c r="H7" i="1"/>
  <c r="H8" i="1"/>
  <c r="H9" i="1"/>
  <c r="H10" i="1"/>
  <c r="H11" i="1"/>
  <c r="H12" i="1"/>
  <c r="H13" i="1"/>
  <c r="H14" i="1"/>
  <c r="H15" i="1"/>
  <c r="H16" i="1"/>
  <c r="F5" i="1" l="1"/>
  <c r="D5" i="1"/>
  <c r="C5" i="1"/>
  <c r="B5" i="1"/>
  <c r="H5" i="1" l="1"/>
  <c r="G17" i="1" l="1"/>
  <c r="E17" i="1"/>
  <c r="D17" i="1"/>
  <c r="C17" i="1"/>
  <c r="B17" i="1"/>
  <c r="F17" i="1"/>
  <c r="H17" i="1" l="1"/>
</calcChain>
</file>

<file path=xl/sharedStrings.xml><?xml version="1.0" encoding="utf-8"?>
<sst xmlns="http://schemas.openxmlformats.org/spreadsheetml/2006/main" count="22" uniqueCount="22">
  <si>
    <t>GROSS</t>
  </si>
  <si>
    <t>EFTPS</t>
  </si>
  <si>
    <t>TRS</t>
  </si>
  <si>
    <t>ORP</t>
  </si>
  <si>
    <t>ERS</t>
  </si>
  <si>
    <t>Total</t>
  </si>
  <si>
    <t>WEATHERFORD COLLEGE</t>
  </si>
  <si>
    <t>PAY PERIOD</t>
  </si>
  <si>
    <t>NET PAY</t>
  </si>
  <si>
    <t>09 2025</t>
  </si>
  <si>
    <t>10 2025</t>
  </si>
  <si>
    <t>11 2025</t>
  </si>
  <si>
    <t>12 2025</t>
  </si>
  <si>
    <t>01 2026</t>
  </si>
  <si>
    <t>02 2026</t>
  </si>
  <si>
    <t>03 2026</t>
  </si>
  <si>
    <t>04 2026</t>
  </si>
  <si>
    <t>05 2026</t>
  </si>
  <si>
    <t>06 2026</t>
  </si>
  <si>
    <t>07 2026</t>
  </si>
  <si>
    <t>08 2026</t>
  </si>
  <si>
    <t>PAYROLL &amp; RELATED OBLIGATIONS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</si>
</sst>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0" fontId="16" fillId="0" borderId="0" xfId="0" applyFont="1"/>
    <xf numFmtId="43" fontId="16" fillId="0" borderId="0" xfId="0" applyNumberFormat="1" applyFont="1"/>
    <xf numFmtId="0" fontId="16" fillId="0" borderId="10" xfId="0" applyFont="1" applyBorder="1" applyAlignment="1">
      <alignment horizontal="center"/>
    </xf>
    <xf numFmtId="43" fontId="16" fillId="0" borderId="10" xfId="0" applyNumberFormat="1" applyFont="1" applyBorder="1" applyAlignment="1">
      <alignment horizontal="center"/>
    </xf>
    <xf numFmtId="43" fontId="0" fillId="0" borderId="0" xfId="0" applyNumberFormat="1" applyFill="1"/>
    <xf numFmtId="43" fontId="0" fillId="0" borderId="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B12" sqref="B12:G13"/>
    </sheetView>
  </sheetViews>
  <sheetFormatPr defaultRowHeight="15" x14ac:dyDescent="0.25"/>
  <cols>
    <col min="1" max="1" width="12.7109375" customWidth="1"/>
    <col min="2" max="2" width="14.28515625" style="1" bestFit="1" customWidth="1"/>
    <col min="3" max="3" width="16.85546875" style="1" bestFit="1" customWidth="1"/>
    <col min="4" max="4" width="13.28515625" style="1" bestFit="1" customWidth="1"/>
    <col min="5" max="7" width="13.28515625" bestFit="1" customWidth="1"/>
    <col min="8" max="8" width="14.28515625" bestFit="1" customWidth="1"/>
    <col min="9" max="9" width="13.85546875" bestFit="1" customWidth="1"/>
    <col min="10" max="10" width="15.7109375" bestFit="1" customWidth="1"/>
    <col min="11" max="11" width="11.85546875" bestFit="1" customWidth="1"/>
  </cols>
  <sheetData>
    <row r="1" spans="1:8" s="8" customFormat="1" x14ac:dyDescent="0.25">
      <c r="A1" s="8" t="s">
        <v>6</v>
      </c>
      <c r="B1" s="9"/>
      <c r="C1" s="9"/>
      <c r="D1" s="9"/>
    </row>
    <row r="2" spans="1:8" s="8" customFormat="1" x14ac:dyDescent="0.25">
      <c r="A2" s="8" t="s">
        <v>21</v>
      </c>
      <c r="B2" s="9"/>
      <c r="C2" s="9"/>
      <c r="D2" s="9"/>
    </row>
    <row r="4" spans="1:8" x14ac:dyDescent="0.25">
      <c r="A4" s="10" t="s">
        <v>7</v>
      </c>
      <c r="B4" s="11" t="s">
        <v>0</v>
      </c>
      <c r="C4" s="11" t="s">
        <v>8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</row>
    <row r="5" spans="1:8" x14ac:dyDescent="0.25">
      <c r="A5" t="s">
        <v>9</v>
      </c>
      <c r="B5" s="1">
        <f>1262480.89+4199.25+955516.59</f>
        <v>2222196.73</v>
      </c>
      <c r="C5" s="1">
        <f>982988.49+3650.28+725082.85</f>
        <v>1711721.62</v>
      </c>
      <c r="D5" s="1">
        <f>170236.63+484.1+120563.29</f>
        <v>291284.02</v>
      </c>
      <c r="E5" s="1">
        <v>172047.28</v>
      </c>
      <c r="F5" s="1">
        <f>55662.85+52172.2</f>
        <v>107835.04999999999</v>
      </c>
      <c r="G5" s="1">
        <v>279134.38</v>
      </c>
      <c r="H5" s="1">
        <f>C5+D5+E5+F5+G5</f>
        <v>2562022.3499999996</v>
      </c>
    </row>
    <row r="6" spans="1:8" x14ac:dyDescent="0.25">
      <c r="A6" s="4" t="s">
        <v>10</v>
      </c>
      <c r="B6" s="5">
        <v>3884313.06</v>
      </c>
      <c r="C6" s="5">
        <v>3029493.51</v>
      </c>
      <c r="D6" s="5">
        <v>522602.8</v>
      </c>
      <c r="E6" s="5">
        <v>285691.38</v>
      </c>
      <c r="F6" s="5">
        <v>170381.17</v>
      </c>
      <c r="G6" s="5">
        <v>311369.95</v>
      </c>
      <c r="H6" s="1">
        <f t="shared" ref="H6:H16" si="0">C6+D6+E6+F6+G6</f>
        <v>4319538.8099999996</v>
      </c>
    </row>
    <row r="7" spans="1:8" x14ac:dyDescent="0.25">
      <c r="A7" s="4" t="s">
        <v>11</v>
      </c>
      <c r="B7" s="5">
        <f>1291367.35+5250+1298620.87</f>
        <v>2595238.2200000002</v>
      </c>
      <c r="C7" s="5">
        <f>1005663.28+3693.37+1010555.79</f>
        <v>2019912.44</v>
      </c>
      <c r="D7" s="5">
        <f>173325.25+1958.26+175989.8</f>
        <v>351273.31</v>
      </c>
      <c r="E7" s="5">
        <v>190468.97</v>
      </c>
      <c r="F7" s="5">
        <f>57601.51+57567.36</f>
        <v>115168.87</v>
      </c>
      <c r="G7" s="5">
        <v>288055.32</v>
      </c>
      <c r="H7" s="1">
        <f t="shared" si="0"/>
        <v>2964878.91</v>
      </c>
    </row>
    <row r="8" spans="1:8" x14ac:dyDescent="0.25">
      <c r="A8" s="6" t="s">
        <v>12</v>
      </c>
      <c r="B8" s="12">
        <f>1285970.83+470500+1248886.65</f>
        <v>3005357.48</v>
      </c>
      <c r="C8" s="12">
        <f>1000425.21+350217.25+968840.37</f>
        <v>2319482.83</v>
      </c>
      <c r="D8" s="12">
        <f>172983.26+136386.5+166939.5</f>
        <v>476309.26</v>
      </c>
      <c r="E8" s="12">
        <v>188662.23</v>
      </c>
      <c r="F8" s="1">
        <f>57581.79+57577.26</f>
        <v>115159.05</v>
      </c>
      <c r="G8" s="1">
        <v>298406.99</v>
      </c>
      <c r="H8" s="1">
        <f t="shared" si="0"/>
        <v>3398020.3599999994</v>
      </c>
    </row>
    <row r="9" spans="1:8" x14ac:dyDescent="0.25">
      <c r="A9" s="4" t="s">
        <v>13</v>
      </c>
      <c r="B9" s="13">
        <f>929266.2+894577.61</f>
        <v>1823843.81</v>
      </c>
      <c r="C9" s="13">
        <f>702693.99+699411.02</f>
        <v>1402105.01</v>
      </c>
      <c r="D9" s="13">
        <f>106402+110553.93</f>
        <v>216955.93</v>
      </c>
      <c r="E9" s="13">
        <v>157753.15</v>
      </c>
      <c r="F9" s="5">
        <f>52645.9+52645.9</f>
        <v>105291.8</v>
      </c>
      <c r="G9" s="5">
        <v>193088.8</v>
      </c>
      <c r="H9" s="1">
        <f t="shared" si="0"/>
        <v>2075194.69</v>
      </c>
    </row>
    <row r="10" spans="1:8" x14ac:dyDescent="0.25">
      <c r="A10" s="7" t="s">
        <v>14</v>
      </c>
      <c r="B10" s="13">
        <v>2210999.4700000002</v>
      </c>
      <c r="C10" s="13">
        <f>707625.46+999799.78+865.12</f>
        <v>1708290.36</v>
      </c>
      <c r="D10" s="13">
        <f>230.76+167086.12+109270.11</f>
        <v>276586.99</v>
      </c>
      <c r="E10" s="13">
        <v>173374.36</v>
      </c>
      <c r="F10" s="5">
        <f>56691.56+52112.34</f>
        <v>108803.9</v>
      </c>
      <c r="G10" s="5">
        <v>317383.36</v>
      </c>
      <c r="H10" s="1">
        <f t="shared" si="0"/>
        <v>2584438.9699999997</v>
      </c>
    </row>
    <row r="11" spans="1:8" x14ac:dyDescent="0.25">
      <c r="A11" s="7" t="s">
        <v>15</v>
      </c>
      <c r="B11" s="13">
        <v>2580874.12</v>
      </c>
      <c r="C11" s="13">
        <f>1001693.51+660.75+1013743.53</f>
        <v>2016097.79</v>
      </c>
      <c r="D11" s="13">
        <f>169472.64+122.03+165706.61</f>
        <v>335301.28000000003</v>
      </c>
      <c r="E11" s="13">
        <v>189143.43</v>
      </c>
      <c r="F11" s="5">
        <f>57408.82+56821.76</f>
        <v>114230.58</v>
      </c>
      <c r="G11" s="5">
        <v>264332.95</v>
      </c>
      <c r="H11" s="1">
        <f t="shared" si="0"/>
        <v>2919106.0300000007</v>
      </c>
    </row>
    <row r="12" spans="1:8" x14ac:dyDescent="0.25">
      <c r="A12" s="7" t="s">
        <v>16</v>
      </c>
      <c r="B12" s="13">
        <f>1304700.26+1269940.26</f>
        <v>2574640.52</v>
      </c>
      <c r="C12" s="13">
        <f>1018292.98+985523.05</f>
        <v>2003816.03</v>
      </c>
      <c r="D12" s="13">
        <f>172021.54+168308.7</f>
        <v>340330.23999999999</v>
      </c>
      <c r="E12" s="13">
        <v>188676.32</v>
      </c>
      <c r="F12" s="5">
        <f>57515.52+57321.93</f>
        <v>114837.45</v>
      </c>
      <c r="G12" s="5">
        <v>285902.71999999997</v>
      </c>
      <c r="H12" s="1">
        <f t="shared" si="0"/>
        <v>2933562.76</v>
      </c>
    </row>
    <row r="13" spans="1:8" x14ac:dyDescent="0.25">
      <c r="A13" s="7" t="s">
        <v>17</v>
      </c>
      <c r="B13" s="5">
        <f>1308239.74+1295793.16+1365800.59</f>
        <v>3969833.49</v>
      </c>
      <c r="C13" s="5">
        <f>1017911.16+1012017.12+1055326.8</f>
        <v>3085255.08</v>
      </c>
      <c r="D13" s="5">
        <f>175235.8+170530.68+195302.01</f>
        <v>541068.49</v>
      </c>
      <c r="E13" s="5">
        <v>290639.49</v>
      </c>
      <c r="F13" s="5">
        <f>58283.69+56793.53+59922.25</f>
        <v>174999.47</v>
      </c>
      <c r="G13" s="5">
        <v>278976.25</v>
      </c>
      <c r="H13" s="1">
        <f t="shared" si="0"/>
        <v>4370938.7800000012</v>
      </c>
    </row>
    <row r="14" spans="1:8" x14ac:dyDescent="0.25">
      <c r="A14" s="7" t="s">
        <v>18</v>
      </c>
      <c r="B14" s="5"/>
      <c r="C14" s="5"/>
      <c r="D14" s="5"/>
      <c r="E14" s="5"/>
      <c r="F14" s="5"/>
      <c r="G14" s="5"/>
      <c r="H14" s="1">
        <f t="shared" si="0"/>
        <v>0</v>
      </c>
    </row>
    <row r="15" spans="1:8" x14ac:dyDescent="0.25">
      <c r="A15" s="7" t="s">
        <v>19</v>
      </c>
      <c r="B15" s="5"/>
      <c r="C15" s="5"/>
      <c r="D15" s="5"/>
      <c r="E15" s="5"/>
      <c r="F15" s="5"/>
      <c r="G15" s="5"/>
      <c r="H15" s="1">
        <f t="shared" si="0"/>
        <v>0</v>
      </c>
    </row>
    <row r="16" spans="1:8" x14ac:dyDescent="0.25">
      <c r="A16" s="6" t="s">
        <v>20</v>
      </c>
      <c r="B16" s="5"/>
      <c r="C16" s="5"/>
      <c r="D16" s="5"/>
      <c r="E16" s="5"/>
      <c r="F16" s="5"/>
      <c r="G16" s="5"/>
      <c r="H16" s="1">
        <f t="shared" si="0"/>
        <v>0</v>
      </c>
    </row>
    <row r="17" spans="1:8" ht="15.75" thickBot="1" x14ac:dyDescent="0.3">
      <c r="A17" s="2"/>
      <c r="B17" s="3">
        <f>SUM(B5:B16)</f>
        <v>24867296.899999999</v>
      </c>
      <c r="C17" s="3">
        <f t="shared" ref="C17:G17" si="1">SUM(C5:C16)</f>
        <v>19296174.669999998</v>
      </c>
      <c r="D17" s="3">
        <f t="shared" si="1"/>
        <v>3351712.3200000003</v>
      </c>
      <c r="E17" s="3">
        <f t="shared" si="1"/>
        <v>1836456.61</v>
      </c>
      <c r="F17" s="3">
        <f t="shared" si="1"/>
        <v>1126707.3399999999</v>
      </c>
      <c r="G17" s="3">
        <f t="shared" si="1"/>
        <v>2516650.7200000002</v>
      </c>
      <c r="H17" s="3">
        <f t="shared" ref="H17" si="2">C17+D17+E17+F17+G17</f>
        <v>28127701.659999996</v>
      </c>
    </row>
    <row r="18" spans="1:8" ht="15.75" thickTop="1" x14ac:dyDescent="0.25"/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NETPAY_BY_MONTH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Streif, Loretta</dc:creator>
  <cp:lastModifiedBy>Simons, Lisa</cp:lastModifiedBy>
  <cp:lastPrinted>2024-09-06T18:31:43Z</cp:lastPrinted>
  <dcterms:created xsi:type="dcterms:W3CDTF">2019-10-30T21:19:00Z</dcterms:created>
  <dcterms:modified xsi:type="dcterms:W3CDTF">2026-07-15T22:05:02Z</dcterms:modified>
</cp:coreProperties>
</file>